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90" windowWidth="15480" windowHeight="9690"/>
  </bookViews>
  <sheets>
    <sheet name="факт.доходы, расходы " sheetId="2" r:id="rId1"/>
  </sheets>
  <calcPr calcId="145621"/>
</workbook>
</file>

<file path=xl/calcChain.xml><?xml version="1.0" encoding="utf-8"?>
<calcChain xmlns="http://schemas.openxmlformats.org/spreadsheetml/2006/main">
  <c r="E23" i="2" l="1"/>
  <c r="C34" i="2" l="1"/>
  <c r="F18" i="2"/>
  <c r="G46" i="2"/>
  <c r="G44" i="2"/>
  <c r="G43" i="2"/>
  <c r="G40" i="2"/>
  <c r="G36" i="2"/>
  <c r="D8" i="2"/>
  <c r="D7" i="2" s="1"/>
  <c r="E8" i="2"/>
  <c r="C8" i="2"/>
  <c r="G18" i="2"/>
  <c r="H47" i="2"/>
  <c r="G47" i="2"/>
  <c r="F47" i="2"/>
  <c r="H46" i="2"/>
  <c r="F46" i="2"/>
  <c r="H45" i="2"/>
  <c r="G45" i="2"/>
  <c r="F45" i="2"/>
  <c r="H44" i="2"/>
  <c r="F44" i="2"/>
  <c r="H43" i="2"/>
  <c r="H42" i="2"/>
  <c r="G42" i="2"/>
  <c r="F42" i="2"/>
  <c r="H41" i="2"/>
  <c r="G41" i="2"/>
  <c r="F41" i="2"/>
  <c r="H40" i="2"/>
  <c r="F40" i="2"/>
  <c r="H39" i="2"/>
  <c r="G39" i="2"/>
  <c r="F39" i="2"/>
  <c r="H38" i="2"/>
  <c r="G38" i="2"/>
  <c r="F38" i="2"/>
  <c r="H37" i="2"/>
  <c r="G37" i="2"/>
  <c r="F37" i="2"/>
  <c r="H36" i="2"/>
  <c r="H35" i="2"/>
  <c r="G35" i="2"/>
  <c r="F35" i="2"/>
  <c r="I34" i="2"/>
  <c r="E34" i="2"/>
  <c r="D34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H17" i="2"/>
  <c r="G17" i="2"/>
  <c r="F17" i="2"/>
  <c r="H16" i="2"/>
  <c r="G16" i="2"/>
  <c r="F16" i="2"/>
  <c r="H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D23" i="2"/>
  <c r="E7" i="2"/>
  <c r="F34" i="2" l="1"/>
  <c r="G34" i="2"/>
  <c r="D49" i="2"/>
  <c r="H34" i="2"/>
  <c r="G8" i="2"/>
  <c r="H8" i="2"/>
  <c r="E49" i="2"/>
  <c r="C23" i="2"/>
  <c r="G23" i="2" s="1"/>
  <c r="C7" i="2"/>
  <c r="C49" i="2" s="1"/>
  <c r="F8" i="2"/>
  <c r="F23" i="2"/>
  <c r="F7" i="2"/>
  <c r="H23" i="2" l="1"/>
  <c r="G7" i="2"/>
  <c r="H7" i="2"/>
</calcChain>
</file>

<file path=xl/sharedStrings.xml><?xml version="1.0" encoding="utf-8"?>
<sst xmlns="http://schemas.openxmlformats.org/spreadsheetml/2006/main" count="93" uniqueCount="90">
  <si>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</si>
  <si>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</si>
  <si>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</si>
  <si>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</si>
  <si>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</si>
  <si>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</si>
  <si>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</si>
  <si>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</si>
  <si>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</si>
  <si>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</si>
  <si>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</si>
  <si>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</si>
  <si>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</si>
  <si>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</si>
  <si>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</si>
  <si>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</si>
  <si>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</si>
  <si>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</si>
  <si>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</si>
  <si>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</si>
  <si>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</si>
  <si>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</si>
  <si>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</si>
  <si>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</si>
  <si>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</si>
  <si>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</si>
  <si>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</si>
  <si>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</si>
  <si>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</si>
  <si>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</si>
  <si>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</si>
  <si>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</si>
  <si>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</si>
  <si>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</si>
  <si>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</si>
  <si>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</si>
  <si>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</si>
  <si>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</si>
  <si>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</si>
  <si>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</si>
  <si>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</si>
  <si>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</si>
  <si>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</si>
  <si>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</si>
  <si>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</si>
  <si>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</si>
  <si>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</si>
  <si>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</si>
  <si>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</si>
  <si>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</si>
  <si>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</si>
  <si>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</si>
  <si>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</si>
  <si>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</si>
  <si>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</si>
  <si>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</si>
  <si>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</si>
  <si>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</si>
  <si>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</si>
  <si>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</si>
  <si>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</si>
  <si>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</si>
  <si>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</si>
  <si>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</si>
  <si>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</si>
  <si>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</si>
  <si>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</si>
  <si>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</si>
  <si>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</si>
  <si>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</si>
  <si>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</si>
  <si>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</si>
  <si>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>Просро ченная креди торская задолженность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</si>
  <si>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</si>
  <si>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</si>
  <si>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</si>
  <si>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</si>
  <si>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</si>
  <si>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000 1 09 00000 00 0000 000</t>
  </si>
  <si>
    <t>ЗАДОЛЖЕННОСТЬ И ПЕРЕРАСЧЕТЫ ПО ОТМЕНЕННЫМ НАЛОГАМ, СБОРАМ И ИНЫМ ОБЯЗАТЕЛЬНЫМ ПЛАТЕЖАМ</t>
  </si>
  <si>
    <t>в том числе доп.норматив (2019г.-32,8%; 2020г.-49,2%)</t>
  </si>
  <si>
    <t>Исполнение за аналогичный период 2019 года</t>
  </si>
  <si>
    <t>% исполнения к аналогичному периоду 2019 года</t>
  </si>
  <si>
    <t>Отклонение от исп-ния аналогичного периода 2019 года</t>
  </si>
  <si>
    <t>% исполнения 2020 г.</t>
  </si>
  <si>
    <t>% исполнения к  2019 г.</t>
  </si>
  <si>
    <t>Отклонение от исполнения аналогичного периода 2019 года</t>
  </si>
  <si>
    <t>Исполнение бюджета Орехово-Зуевского городского округа по состоянию на</t>
  </si>
  <si>
    <t>01.11.2020 год.</t>
  </si>
  <si>
    <t>План                 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</si>
</sst>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8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9"/>
      <color indexed="60"/>
      <name val="Arial"/>
      <family val="2"/>
      <charset val="204"/>
    </font>
    <font>
      <b/>
      <i/>
      <sz val="9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9"/>
      <color indexed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165" fontId="13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1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5" fontId="19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165" fontId="25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9" fillId="0" borderId="1" xfId="0" applyNumberFormat="1" applyFont="1" applyFill="1" applyBorder="1" applyAlignment="1" applyProtection="1">
      <alignment horizontal="right" vertical="center" wrapText="1"/>
      <protection hidden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left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5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5" fontId="17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2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4" fontId="19" fillId="0" borderId="1" xfId="2" applyNumberFormat="1" applyFont="1" applyFill="1" applyBorder="1" applyAlignment="1" applyProtection="1">
      <alignment horizontal="right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25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6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25" fillId="0" borderId="1" xfId="2" applyNumberFormat="1" applyFont="1" applyFill="1" applyBorder="1" applyAlignment="1" applyProtection="1">
      <alignment horizontal="right" vertical="center" wrapText="1"/>
      <protection hidden="1"/>
    </xf>
    <xf numFmtId="49" fontId="20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17" fillId="0" borderId="0" xfId="1" applyFont="1" applyFill="1" applyProtection="1">
      <protection hidden="1"/>
    </xf>
    <xf numFmtId="49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wrapText="1"/>
      <protection hidden="1"/>
    </xf>
    <xf numFmtId="49" fontId="17" fillId="0" borderId="1" xfId="1" applyNumberFormat="1" applyFont="1" applyFill="1" applyBorder="1" applyAlignment="1" applyProtection="1">
      <alignment horizontal="center" vertical="center"/>
      <protection hidden="1"/>
    </xf>
    <xf numFmtId="0" fontId="17" fillId="0" borderId="2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" vertical="center"/>
      <protection hidden="1"/>
    </xf>
    <xf numFmtId="0" fontId="18" fillId="0" borderId="2" xfId="1" applyNumberFormat="1" applyFont="1" applyFill="1" applyBorder="1" applyAlignment="1" applyProtection="1">
      <alignment vertical="center"/>
      <protection hidden="1"/>
    </xf>
    <xf numFmtId="165" fontId="19" fillId="0" borderId="1" xfId="1" applyNumberFormat="1" applyFont="1" applyFill="1" applyBorder="1" applyAlignment="1" applyProtection="1">
      <alignment horizontal="right" vertical="center"/>
      <protection hidden="1"/>
    </xf>
    <xf numFmtId="164" fontId="1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wrapText="1"/>
      <protection hidden="1"/>
    </xf>
    <xf numFmtId="165" fontId="17" fillId="0" borderId="1" xfId="1" applyNumberFormat="1" applyFont="1" applyFill="1" applyBorder="1" applyAlignment="1" applyProtection="1">
      <alignment horizontal="right"/>
      <protection hidden="1"/>
    </xf>
    <xf numFmtId="164" fontId="17" fillId="0" borderId="1" xfId="1" applyNumberFormat="1" applyFont="1" applyFill="1" applyBorder="1" applyAlignment="1" applyProtection="1">
      <alignment horizontal="right"/>
      <protection hidden="1"/>
    </xf>
    <xf numFmtId="165" fontId="24" fillId="0" borderId="1" xfId="1" applyNumberFormat="1" applyFont="1" applyFill="1" applyBorder="1" applyAlignment="1" applyProtection="1">
      <alignment horizontal="right"/>
      <protection hidden="1"/>
    </xf>
    <xf numFmtId="0" fontId="17" fillId="0" borderId="0" xfId="0" applyFont="1" applyFill="1" applyAlignment="1">
      <alignment vertical="center"/>
    </xf>
    <xf numFmtId="164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5" fontId="17" fillId="0" borderId="0" xfId="0" applyNumberFormat="1" applyFont="1" applyFill="1" applyAlignment="1">
      <alignment vertical="center"/>
    </xf>
    <xf numFmtId="164" fontId="17" fillId="0" borderId="0" xfId="0" applyNumberFormat="1" applyFont="1" applyFill="1" applyAlignment="1">
      <alignment vertical="center"/>
    </xf>
    <xf numFmtId="165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165" fontId="13" fillId="0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vertical="center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topLeftCell="A28" workbookViewId="0">
      <selection activeCell="D34" sqref="D34"/>
    </sheetView>
  </sheetViews>
  <sheetFormatPr defaultColWidth="9.33203125" defaultRowHeight="15" x14ac:dyDescent="0.2"/>
  <cols>
    <col min="1" max="1" width="14" style="1" customWidth="1"/>
    <col min="2" max="2" width="36.5" style="1" customWidth="1"/>
    <col min="3" max="3" width="17" style="1" customWidth="1"/>
    <col min="4" max="4" width="15.33203125" style="1" customWidth="1"/>
    <col min="5" max="5" width="16.83203125" style="1" customWidth="1"/>
    <col min="6" max="6" width="9" style="3" customWidth="1"/>
    <col min="7" max="7" width="12.5" style="1" customWidth="1"/>
    <col min="8" max="8" width="13.83203125" style="1" customWidth="1"/>
    <col min="9" max="9" width="10.5" style="1" customWidth="1"/>
    <col min="10" max="10" width="15.6640625" style="1" bestFit="1" customWidth="1"/>
    <col min="11" max="11" width="18.6640625" style="1" customWidth="1"/>
    <col min="12" max="12" width="16.5" style="1" customWidth="1"/>
    <col min="13" max="16384" width="9.33203125" style="1"/>
  </cols>
  <sheetData>
    <row r="1" spans="1:12" ht="42.75" customHeight="1" x14ac:dyDescent="0.2">
      <c r="A1" s="61" t="s">
        <v>87</v>
      </c>
      <c r="B1" s="61"/>
      <c r="C1" s="61"/>
      <c r="D1" s="61"/>
      <c r="E1" s="61"/>
      <c r="F1" s="61"/>
      <c r="G1" s="61"/>
      <c r="H1" s="61"/>
      <c r="I1" s="10"/>
      <c r="J1" s="10"/>
    </row>
    <row r="2" spans="1:12" ht="23.45" customHeight="1" x14ac:dyDescent="0.2">
      <c r="A2" s="61" t="s">
        <v>88</v>
      </c>
      <c r="B2" s="61"/>
      <c r="C2" s="61"/>
      <c r="D2" s="61"/>
      <c r="E2" s="61"/>
      <c r="F2" s="61"/>
      <c r="G2" s="61"/>
      <c r="H2" s="61"/>
      <c r="I2" s="10"/>
      <c r="J2" s="10"/>
    </row>
    <row r="3" spans="1:12" ht="26.45" customHeight="1" x14ac:dyDescent="0.2">
      <c r="A3" s="33"/>
      <c r="B3" s="34" t="s">
        <v>67</v>
      </c>
      <c r="C3" s="33"/>
      <c r="D3" s="33"/>
      <c r="E3" s="35" t="s">
        <v>0</v>
      </c>
      <c r="F3" s="36"/>
      <c r="G3" s="35"/>
      <c r="H3" s="33"/>
      <c r="I3" s="10"/>
      <c r="J3" s="10"/>
    </row>
    <row r="4" spans="1:12" ht="21.75" customHeight="1" x14ac:dyDescent="0.2">
      <c r="A4" s="62" t="s">
        <v>1</v>
      </c>
      <c r="B4" s="62" t="s">
        <v>2</v>
      </c>
      <c r="C4" s="62" t="s">
        <v>81</v>
      </c>
      <c r="D4" s="63">
        <v>2020</v>
      </c>
      <c r="E4" s="64"/>
      <c r="F4" s="64"/>
      <c r="G4" s="62" t="s">
        <v>82</v>
      </c>
      <c r="H4" s="62" t="s">
        <v>83</v>
      </c>
      <c r="I4" s="10"/>
      <c r="J4" s="10"/>
    </row>
    <row r="5" spans="1:12" ht="72" customHeight="1" x14ac:dyDescent="0.2">
      <c r="A5" s="62"/>
      <c r="B5" s="62"/>
      <c r="C5" s="62"/>
      <c r="D5" s="32" t="s">
        <v>3</v>
      </c>
      <c r="E5" s="32" t="s">
        <v>4</v>
      </c>
      <c r="F5" s="43" t="s">
        <v>75</v>
      </c>
      <c r="G5" s="62"/>
      <c r="H5" s="62" t="s">
        <v>4</v>
      </c>
      <c r="I5" s="10"/>
      <c r="J5" s="10"/>
    </row>
    <row r="6" spans="1:12" ht="14.45" customHeight="1" x14ac:dyDescent="0.2">
      <c r="A6" s="32" t="s">
        <v>5</v>
      </c>
      <c r="B6" s="32" t="s">
        <v>6</v>
      </c>
      <c r="C6" s="32" t="s">
        <v>7</v>
      </c>
      <c r="D6" s="32" t="s">
        <v>8</v>
      </c>
      <c r="E6" s="32" t="s">
        <v>68</v>
      </c>
      <c r="F6" s="44">
        <v>6</v>
      </c>
      <c r="G6" s="32" t="s">
        <v>9</v>
      </c>
      <c r="H6" s="32" t="s">
        <v>69</v>
      </c>
      <c r="I6" s="10"/>
      <c r="J6" s="10"/>
    </row>
    <row r="7" spans="1:12" s="4" customFormat="1" ht="39.75" customHeight="1" x14ac:dyDescent="0.2">
      <c r="A7" s="37" t="s">
        <v>11</v>
      </c>
      <c r="B7" s="38" t="s">
        <v>12</v>
      </c>
      <c r="C7" s="31">
        <f>SUM(C8+C22)</f>
        <v>6949994.5999999996</v>
      </c>
      <c r="D7" s="31">
        <f>SUM(D8+D22)</f>
        <v>10803115.6</v>
      </c>
      <c r="E7" s="31">
        <f>SUM(E8+E22)</f>
        <v>7454342</v>
      </c>
      <c r="F7" s="52">
        <f>SUM(E7/D7)</f>
        <v>0.69001779449624701</v>
      </c>
      <c r="G7" s="53">
        <f>(E7/C7)</f>
        <v>1.0725680276068128</v>
      </c>
      <c r="H7" s="31">
        <f t="shared" ref="H7:H23" si="0">SUM(E7-C7)</f>
        <v>504347.40000000037</v>
      </c>
      <c r="I7" s="12"/>
      <c r="J7" s="12"/>
      <c r="K7" s="9"/>
      <c r="L7" s="7"/>
    </row>
    <row r="8" spans="1:12" s="5" customFormat="1" ht="22.5" x14ac:dyDescent="0.2">
      <c r="A8" s="39" t="s">
        <v>13</v>
      </c>
      <c r="B8" s="40" t="s">
        <v>14</v>
      </c>
      <c r="C8" s="30">
        <f>C9+C11+C12+C13+C14+C16+C17+C19+C20+C21+C15+C18</f>
        <v>3221509.4999999995</v>
      </c>
      <c r="D8" s="30">
        <f>D9+D11+D12+D13+D14+D16+D17+D19+D20+D21+D15+D18</f>
        <v>3857251</v>
      </c>
      <c r="E8" s="30">
        <f>E9+E11+E12+E13+E14+E16+E17+E19+E20+E21+E15+E18</f>
        <v>3065486.6999999997</v>
      </c>
      <c r="F8" s="54">
        <f>E8/D8</f>
        <v>0.79473352913772</v>
      </c>
      <c r="G8" s="55">
        <f t="shared" ref="G8:G14" si="1">E8/C8</f>
        <v>0.95156841846966467</v>
      </c>
      <c r="H8" s="30">
        <f t="shared" si="0"/>
        <v>-156022.79999999981</v>
      </c>
      <c r="I8" s="13"/>
      <c r="J8" s="13"/>
      <c r="K8" s="8"/>
      <c r="L8" s="8"/>
    </row>
    <row r="9" spans="1:12" s="5" customFormat="1" ht="22.5" x14ac:dyDescent="0.2">
      <c r="A9" s="39" t="s">
        <v>15</v>
      </c>
      <c r="B9" s="40" t="s">
        <v>16</v>
      </c>
      <c r="C9" s="30">
        <v>2152436.6</v>
      </c>
      <c r="D9" s="30">
        <v>2777271</v>
      </c>
      <c r="E9" s="30">
        <v>2137165.4</v>
      </c>
      <c r="F9" s="54">
        <f t="shared" ref="F9:F14" si="2">E9/D9</f>
        <v>0.76951993521698092</v>
      </c>
      <c r="G9" s="55">
        <f t="shared" si="1"/>
        <v>0.99290515688127579</v>
      </c>
      <c r="H9" s="30">
        <f t="shared" si="0"/>
        <v>-15271.200000000186</v>
      </c>
      <c r="I9" s="14"/>
      <c r="J9" s="14"/>
    </row>
    <row r="10" spans="1:12" s="4" customFormat="1" ht="31.5" customHeight="1" x14ac:dyDescent="0.2">
      <c r="A10" s="41"/>
      <c r="B10" s="42" t="s">
        <v>80</v>
      </c>
      <c r="C10" s="50">
        <v>1666705.7</v>
      </c>
      <c r="D10" s="50">
        <v>2135511.9</v>
      </c>
      <c r="E10" s="50">
        <v>1643770.8</v>
      </c>
      <c r="F10" s="56">
        <f t="shared" si="2"/>
        <v>0.76973151027629494</v>
      </c>
      <c r="G10" s="57">
        <f t="shared" si="1"/>
        <v>0.98623938227366725</v>
      </c>
      <c r="H10" s="58">
        <f t="shared" si="0"/>
        <v>-22934.899999999907</v>
      </c>
      <c r="I10" s="10"/>
      <c r="J10" s="10"/>
    </row>
    <row r="11" spans="1:12" s="4" customFormat="1" ht="45" x14ac:dyDescent="0.2">
      <c r="A11" s="39" t="s">
        <v>17</v>
      </c>
      <c r="B11" s="40" t="s">
        <v>18</v>
      </c>
      <c r="C11" s="30">
        <v>51388.5</v>
      </c>
      <c r="D11" s="30">
        <v>72767.899999999994</v>
      </c>
      <c r="E11" s="30">
        <v>61071.1</v>
      </c>
      <c r="F11" s="54">
        <f t="shared" si="2"/>
        <v>0.83925879405617043</v>
      </c>
      <c r="G11" s="55">
        <f t="shared" si="1"/>
        <v>1.1884195880401256</v>
      </c>
      <c r="H11" s="30">
        <f t="shared" si="0"/>
        <v>9682.5999999999985</v>
      </c>
      <c r="I11" s="10"/>
      <c r="J11" s="10"/>
    </row>
    <row r="12" spans="1:12" s="5" customFormat="1" ht="22.5" x14ac:dyDescent="0.2">
      <c r="A12" s="39" t="s">
        <v>19</v>
      </c>
      <c r="B12" s="40" t="s">
        <v>20</v>
      </c>
      <c r="C12" s="30">
        <v>352897</v>
      </c>
      <c r="D12" s="30">
        <v>339711.7</v>
      </c>
      <c r="E12" s="30">
        <v>329442.3</v>
      </c>
      <c r="F12" s="54">
        <f t="shared" si="2"/>
        <v>0.96977024930257028</v>
      </c>
      <c r="G12" s="55">
        <f t="shared" si="1"/>
        <v>0.93353669767665914</v>
      </c>
      <c r="H12" s="30">
        <f t="shared" si="0"/>
        <v>-23454.700000000012</v>
      </c>
      <c r="I12" s="14"/>
      <c r="J12" s="14"/>
    </row>
    <row r="13" spans="1:12" s="5" customFormat="1" ht="22.5" x14ac:dyDescent="0.2">
      <c r="A13" s="39" t="s">
        <v>21</v>
      </c>
      <c r="B13" s="40" t="s">
        <v>22</v>
      </c>
      <c r="C13" s="30">
        <v>297844.3</v>
      </c>
      <c r="D13" s="30">
        <v>343649</v>
      </c>
      <c r="E13" s="30">
        <v>237444.2</v>
      </c>
      <c r="F13" s="54">
        <f t="shared" si="2"/>
        <v>0.69094977724364104</v>
      </c>
      <c r="G13" s="55">
        <f t="shared" si="1"/>
        <v>0.79720914585238001</v>
      </c>
      <c r="H13" s="30">
        <f t="shared" si="0"/>
        <v>-60400.099999999977</v>
      </c>
      <c r="I13" s="14"/>
      <c r="J13" s="14"/>
    </row>
    <row r="14" spans="1:12" s="5" customFormat="1" ht="36" customHeight="1" x14ac:dyDescent="0.2">
      <c r="A14" s="39" t="s">
        <v>23</v>
      </c>
      <c r="B14" s="40" t="s">
        <v>24</v>
      </c>
      <c r="C14" s="51">
        <v>27893.9</v>
      </c>
      <c r="D14" s="51">
        <v>33713.800000000003</v>
      </c>
      <c r="E14" s="51">
        <v>27368.799999999999</v>
      </c>
      <c r="F14" s="54">
        <f t="shared" si="2"/>
        <v>0.81179813607484164</v>
      </c>
      <c r="G14" s="55">
        <f t="shared" si="1"/>
        <v>0.98117509563022731</v>
      </c>
      <c r="H14" s="30">
        <f t="shared" si="0"/>
        <v>-525.10000000000218</v>
      </c>
      <c r="I14" s="14"/>
      <c r="J14" s="14"/>
    </row>
    <row r="15" spans="1:12" s="5" customFormat="1" ht="36" customHeight="1" x14ac:dyDescent="0.2">
      <c r="A15" s="39" t="s">
        <v>78</v>
      </c>
      <c r="B15" s="40" t="s">
        <v>79</v>
      </c>
      <c r="C15" s="51"/>
      <c r="D15" s="51">
        <v>0</v>
      </c>
      <c r="E15" s="51">
        <v>0</v>
      </c>
      <c r="F15" s="54"/>
      <c r="G15" s="55"/>
      <c r="H15" s="30">
        <f t="shared" si="0"/>
        <v>0</v>
      </c>
      <c r="I15" s="14"/>
      <c r="J15" s="14"/>
    </row>
    <row r="16" spans="1:12" s="5" customFormat="1" ht="45" x14ac:dyDescent="0.2">
      <c r="A16" s="39" t="s">
        <v>25</v>
      </c>
      <c r="B16" s="40" t="s">
        <v>26</v>
      </c>
      <c r="C16" s="30">
        <v>242612.1</v>
      </c>
      <c r="D16" s="30">
        <v>213169.1</v>
      </c>
      <c r="E16" s="30">
        <v>202827.9</v>
      </c>
      <c r="F16" s="59">
        <f>SUM(E16/D16)</f>
        <v>0.95148827855444329</v>
      </c>
      <c r="G16" s="59">
        <f>SUM(E16/C16)</f>
        <v>0.83601724728486337</v>
      </c>
      <c r="H16" s="30">
        <f t="shared" si="0"/>
        <v>-39784.200000000012</v>
      </c>
      <c r="I16" s="14"/>
      <c r="J16" s="14"/>
    </row>
    <row r="17" spans="1:10" s="5" customFormat="1" ht="55.5" customHeight="1" x14ac:dyDescent="0.2">
      <c r="A17" s="39" t="s">
        <v>27</v>
      </c>
      <c r="B17" s="40" t="s">
        <v>28</v>
      </c>
      <c r="C17" s="51">
        <v>4487.3999999999996</v>
      </c>
      <c r="D17" s="51">
        <v>3300</v>
      </c>
      <c r="E17" s="51">
        <v>3989.7</v>
      </c>
      <c r="F17" s="54">
        <f t="shared" ref="F17:F23" si="3">E17/D17</f>
        <v>1.2089999999999999</v>
      </c>
      <c r="G17" s="55">
        <f t="shared" ref="G17:G23" si="4">E17/C17</f>
        <v>0.88908945046129162</v>
      </c>
      <c r="H17" s="30">
        <f t="shared" si="0"/>
        <v>-497.69999999999982</v>
      </c>
      <c r="I17" s="14"/>
      <c r="J17" s="14"/>
    </row>
    <row r="18" spans="1:10" s="5" customFormat="1" ht="51" customHeight="1" x14ac:dyDescent="0.2">
      <c r="A18" s="39" t="s">
        <v>76</v>
      </c>
      <c r="B18" s="40" t="s">
        <v>77</v>
      </c>
      <c r="C18" s="51">
        <v>1149.4000000000001</v>
      </c>
      <c r="D18" s="51">
        <v>5688</v>
      </c>
      <c r="E18" s="51">
        <v>5729.9</v>
      </c>
      <c r="F18" s="54">
        <f t="shared" si="3"/>
        <v>1.0073663853727144</v>
      </c>
      <c r="G18" s="55">
        <f t="shared" si="4"/>
        <v>4.9851226726987985</v>
      </c>
      <c r="H18" s="30">
        <f t="shared" si="0"/>
        <v>4580.5</v>
      </c>
      <c r="I18" s="14"/>
      <c r="J18" s="14"/>
    </row>
    <row r="19" spans="1:10" s="5" customFormat="1" ht="33.75" x14ac:dyDescent="0.2">
      <c r="A19" s="39" t="s">
        <v>29</v>
      </c>
      <c r="B19" s="40" t="s">
        <v>30</v>
      </c>
      <c r="C19" s="30">
        <v>57349.8</v>
      </c>
      <c r="D19" s="30">
        <v>42550</v>
      </c>
      <c r="E19" s="30">
        <v>34905</v>
      </c>
      <c r="F19" s="54">
        <f t="shared" si="3"/>
        <v>0.82032902467685076</v>
      </c>
      <c r="G19" s="55">
        <f t="shared" si="4"/>
        <v>0.60863333437954448</v>
      </c>
      <c r="H19" s="30">
        <f t="shared" si="0"/>
        <v>-22444.800000000003</v>
      </c>
      <c r="I19" s="14"/>
      <c r="J19" s="14"/>
    </row>
    <row r="20" spans="1:10" s="5" customFormat="1" ht="22.5" x14ac:dyDescent="0.2">
      <c r="A20" s="39" t="s">
        <v>31</v>
      </c>
      <c r="B20" s="40" t="s">
        <v>32</v>
      </c>
      <c r="C20" s="51">
        <v>18028.099999999999</v>
      </c>
      <c r="D20" s="51">
        <v>10557</v>
      </c>
      <c r="E20" s="51">
        <v>8809.7999999999993</v>
      </c>
      <c r="F20" s="54">
        <f t="shared" si="3"/>
        <v>0.8344984370559817</v>
      </c>
      <c r="G20" s="55">
        <f t="shared" si="4"/>
        <v>0.48867046444162171</v>
      </c>
      <c r="H20" s="30">
        <f t="shared" si="0"/>
        <v>-9218.2999999999993</v>
      </c>
      <c r="I20" s="14"/>
      <c r="J20" s="14"/>
    </row>
    <row r="21" spans="1:10" s="5" customFormat="1" ht="22.5" x14ac:dyDescent="0.2">
      <c r="A21" s="39" t="s">
        <v>33</v>
      </c>
      <c r="B21" s="40" t="s">
        <v>34</v>
      </c>
      <c r="C21" s="51">
        <v>15422.4</v>
      </c>
      <c r="D21" s="51">
        <v>14873.5</v>
      </c>
      <c r="E21" s="51">
        <v>16732.599999999999</v>
      </c>
      <c r="F21" s="54">
        <f t="shared" si="3"/>
        <v>1.1249941170538205</v>
      </c>
      <c r="G21" s="55">
        <f t="shared" si="4"/>
        <v>1.0849543521112148</v>
      </c>
      <c r="H21" s="30">
        <f t="shared" si="0"/>
        <v>1310.1999999999989</v>
      </c>
      <c r="I21" s="14"/>
      <c r="J21" s="14"/>
    </row>
    <row r="22" spans="1:10" s="5" customFormat="1" ht="22.5" x14ac:dyDescent="0.2">
      <c r="A22" s="39" t="s">
        <v>35</v>
      </c>
      <c r="B22" s="40" t="s">
        <v>36</v>
      </c>
      <c r="C22" s="51">
        <v>3728485.1</v>
      </c>
      <c r="D22" s="51">
        <v>6945864.5999999996</v>
      </c>
      <c r="E22" s="51">
        <v>4388855.3</v>
      </c>
      <c r="F22" s="54">
        <f t="shared" si="3"/>
        <v>0.63186594509774929</v>
      </c>
      <c r="G22" s="55">
        <f t="shared" si="4"/>
        <v>1.1771148823955337</v>
      </c>
      <c r="H22" s="30">
        <f t="shared" si="0"/>
        <v>660370.19999999972</v>
      </c>
      <c r="I22" s="14"/>
      <c r="J22" s="14"/>
    </row>
    <row r="23" spans="1:10" s="6" customFormat="1" ht="42" customHeight="1" x14ac:dyDescent="0.2">
      <c r="A23" s="60" t="s">
        <v>37</v>
      </c>
      <c r="B23" s="60"/>
      <c r="C23" s="31">
        <f>C8-C10</f>
        <v>1554803.7999999996</v>
      </c>
      <c r="D23" s="31">
        <f>D8-D10</f>
        <v>1721739.1</v>
      </c>
      <c r="E23" s="31">
        <f>E8-E10</f>
        <v>1421715.8999999997</v>
      </c>
      <c r="F23" s="55">
        <f t="shared" si="3"/>
        <v>0.82574409792981973</v>
      </c>
      <c r="G23" s="55">
        <f t="shared" si="4"/>
        <v>0.91440212585021985</v>
      </c>
      <c r="H23" s="31">
        <f t="shared" si="0"/>
        <v>-133087.89999999991</v>
      </c>
      <c r="I23" s="15"/>
      <c r="J23" s="15"/>
    </row>
    <row r="24" spans="1:10" s="2" customFormat="1" ht="18.95" customHeight="1" x14ac:dyDescent="0.2">
      <c r="A24" s="20"/>
      <c r="B24" s="20"/>
      <c r="C24" s="21"/>
      <c r="D24" s="21"/>
      <c r="E24" s="21"/>
      <c r="F24" s="22"/>
      <c r="G24" s="23"/>
      <c r="H24" s="21"/>
      <c r="I24" s="15"/>
      <c r="J24" s="15"/>
    </row>
    <row r="25" spans="1:10" s="28" customFormat="1" ht="32.450000000000003" customHeight="1" x14ac:dyDescent="0.2">
      <c r="A25" s="24"/>
      <c r="B25" s="24"/>
      <c r="C25" s="26"/>
      <c r="D25" s="26"/>
      <c r="E25" s="26"/>
      <c r="F25" s="25"/>
      <c r="G25" s="25"/>
      <c r="H25" s="25"/>
      <c r="I25" s="27"/>
      <c r="J25" s="27"/>
    </row>
    <row r="26" spans="1:10" s="2" customFormat="1" ht="32.450000000000003" customHeight="1" x14ac:dyDescent="0.2">
      <c r="A26" s="16"/>
      <c r="B26" s="16"/>
      <c r="C26" s="17"/>
      <c r="D26" s="17"/>
      <c r="E26" s="17"/>
      <c r="F26" s="18"/>
      <c r="G26" s="19"/>
      <c r="H26" s="17"/>
      <c r="I26" s="15"/>
      <c r="J26" s="15"/>
    </row>
    <row r="27" spans="1:10" s="2" customFormat="1" ht="32.450000000000003" customHeight="1" x14ac:dyDescent="0.2">
      <c r="A27" s="16"/>
      <c r="B27" s="16"/>
      <c r="C27" s="17"/>
      <c r="D27" s="17"/>
      <c r="E27" s="17"/>
      <c r="F27" s="18"/>
      <c r="G27" s="19"/>
      <c r="H27" s="17"/>
      <c r="I27" s="15"/>
      <c r="J27" s="15"/>
    </row>
    <row r="28" spans="1:10" s="2" customFormat="1" ht="32.450000000000003" customHeight="1" x14ac:dyDescent="0.2">
      <c r="A28" s="16"/>
      <c r="B28" s="16"/>
      <c r="C28" s="17"/>
      <c r="D28" s="17"/>
      <c r="E28" s="17"/>
      <c r="F28" s="18"/>
      <c r="G28" s="19"/>
      <c r="H28" s="17"/>
      <c r="I28" s="45"/>
      <c r="J28" s="45"/>
    </row>
    <row r="29" spans="1:10" s="2" customFormat="1" ht="31.5" customHeight="1" x14ac:dyDescent="0.2">
      <c r="A29" s="16"/>
      <c r="B29" s="16"/>
      <c r="C29" s="17"/>
      <c r="D29" s="17"/>
      <c r="E29" s="17"/>
      <c r="F29" s="18"/>
      <c r="G29" s="19"/>
      <c r="H29" s="17"/>
      <c r="I29" s="45"/>
      <c r="J29" s="45"/>
    </row>
    <row r="30" spans="1:10" s="2" customFormat="1" ht="31.5" customHeight="1" x14ac:dyDescent="0.2">
      <c r="A30" s="16"/>
      <c r="B30" s="16"/>
      <c r="C30" s="17"/>
      <c r="D30" s="17"/>
      <c r="E30" s="17"/>
      <c r="F30" s="18"/>
      <c r="G30" s="19"/>
      <c r="H30" s="17"/>
      <c r="I30" s="45"/>
      <c r="J30" s="45"/>
    </row>
    <row r="31" spans="1:10" s="4" customFormat="1" ht="36.950000000000003" customHeight="1" x14ac:dyDescent="0.25">
      <c r="A31" s="65"/>
      <c r="B31" s="66" t="s">
        <v>74</v>
      </c>
      <c r="C31" s="65"/>
      <c r="D31" s="67"/>
      <c r="E31" s="68"/>
      <c r="F31" s="68"/>
      <c r="G31" s="69" t="s">
        <v>38</v>
      </c>
      <c r="H31" s="46"/>
      <c r="I31" s="46"/>
      <c r="J31" s="46"/>
    </row>
    <row r="32" spans="1:10" ht="72" x14ac:dyDescent="0.2">
      <c r="A32" s="70" t="s">
        <v>39</v>
      </c>
      <c r="B32" s="71" t="s">
        <v>40</v>
      </c>
      <c r="C32" s="70" t="s">
        <v>81</v>
      </c>
      <c r="D32" s="72" t="s">
        <v>89</v>
      </c>
      <c r="E32" s="72" t="s">
        <v>73</v>
      </c>
      <c r="F32" s="72" t="s">
        <v>84</v>
      </c>
      <c r="G32" s="72" t="s">
        <v>85</v>
      </c>
      <c r="H32" s="73" t="s">
        <v>86</v>
      </c>
      <c r="I32" s="73" t="s">
        <v>72</v>
      </c>
      <c r="J32" s="47"/>
    </row>
    <row r="33" spans="1:10" x14ac:dyDescent="0.2">
      <c r="A33" s="74" t="s">
        <v>5</v>
      </c>
      <c r="B33" s="75">
        <v>2</v>
      </c>
      <c r="C33" s="74">
        <v>3</v>
      </c>
      <c r="D33" s="76">
        <v>4</v>
      </c>
      <c r="E33" s="76">
        <v>5</v>
      </c>
      <c r="F33" s="76">
        <v>6</v>
      </c>
      <c r="G33" s="76">
        <v>7</v>
      </c>
      <c r="H33" s="76">
        <v>8</v>
      </c>
      <c r="I33" s="76">
        <v>9</v>
      </c>
      <c r="J33" s="10"/>
    </row>
    <row r="34" spans="1:10" ht="40.9" customHeight="1" x14ac:dyDescent="0.2">
      <c r="A34" s="74"/>
      <c r="B34" s="77" t="s">
        <v>41</v>
      </c>
      <c r="C34" s="78">
        <f>SUM(C35:C47)</f>
        <v>6888842.5000000009</v>
      </c>
      <c r="D34" s="78">
        <f>SUM(D35:D47)</f>
        <v>10867167.800000001</v>
      </c>
      <c r="E34" s="78">
        <f>SUM(E35:E47)</f>
        <v>7034816.2999999998</v>
      </c>
      <c r="F34" s="79">
        <f t="shared" ref="F34:F47" si="5">E34/D34</f>
        <v>0.6473458797608701</v>
      </c>
      <c r="G34" s="79">
        <f>SUM(E34/C34)</f>
        <v>1.0211898878512609</v>
      </c>
      <c r="H34" s="78">
        <f>SUM(H35:H47)</f>
        <v>145973.79999999967</v>
      </c>
      <c r="I34" s="78">
        <f>SUM(I35:I47)</f>
        <v>0</v>
      </c>
      <c r="J34" s="10"/>
    </row>
    <row r="35" spans="1:10" s="4" customFormat="1" ht="42" customHeight="1" x14ac:dyDescent="0.2">
      <c r="A35" s="74" t="s">
        <v>42</v>
      </c>
      <c r="B35" s="80" t="s">
        <v>43</v>
      </c>
      <c r="C35" s="81">
        <v>582652.30000000005</v>
      </c>
      <c r="D35" s="81">
        <v>989640</v>
      </c>
      <c r="E35" s="81">
        <v>588760.4</v>
      </c>
      <c r="F35" s="82">
        <f t="shared" si="5"/>
        <v>0.59492381067863065</v>
      </c>
      <c r="G35" s="82">
        <f>SUM(E35/C35)</f>
        <v>1.0104832676366333</v>
      </c>
      <c r="H35" s="81">
        <f t="shared" ref="H35:H47" si="6">SUM(E35-C35)</f>
        <v>6108.0999999999767</v>
      </c>
      <c r="I35" s="83"/>
      <c r="J35" s="10"/>
    </row>
    <row r="36" spans="1:10" s="4" customFormat="1" ht="42" customHeight="1" x14ac:dyDescent="0.2">
      <c r="A36" s="74" t="s">
        <v>44</v>
      </c>
      <c r="B36" s="80" t="s">
        <v>45</v>
      </c>
      <c r="C36" s="81">
        <v>6076.1</v>
      </c>
      <c r="D36" s="81">
        <v>0</v>
      </c>
      <c r="E36" s="81">
        <v>0</v>
      </c>
      <c r="F36" s="82">
        <v>0</v>
      </c>
      <c r="G36" s="82">
        <f>SUM(E36/C36)</f>
        <v>0</v>
      </c>
      <c r="H36" s="81">
        <f t="shared" si="6"/>
        <v>-6076.1</v>
      </c>
      <c r="I36" s="83"/>
      <c r="J36" s="10"/>
    </row>
    <row r="37" spans="1:10" s="4" customFormat="1" ht="42" customHeight="1" x14ac:dyDescent="0.2">
      <c r="A37" s="74" t="s">
        <v>46</v>
      </c>
      <c r="B37" s="80" t="s">
        <v>47</v>
      </c>
      <c r="C37" s="81">
        <v>66468.3</v>
      </c>
      <c r="D37" s="81">
        <v>102006.3</v>
      </c>
      <c r="E37" s="81">
        <v>64977.3</v>
      </c>
      <c r="F37" s="82">
        <f t="shared" si="5"/>
        <v>0.63699300925531066</v>
      </c>
      <c r="G37" s="82">
        <f t="shared" ref="G37:G47" si="7">SUM(E37/C37)</f>
        <v>0.97756825434079098</v>
      </c>
      <c r="H37" s="81">
        <f t="shared" si="6"/>
        <v>-1491</v>
      </c>
      <c r="I37" s="83"/>
      <c r="J37" s="10"/>
    </row>
    <row r="38" spans="1:10" s="4" customFormat="1" ht="42" customHeight="1" x14ac:dyDescent="0.2">
      <c r="A38" s="74" t="s">
        <v>48</v>
      </c>
      <c r="B38" s="80" t="s">
        <v>49</v>
      </c>
      <c r="C38" s="81">
        <v>339304.6</v>
      </c>
      <c r="D38" s="81">
        <v>1038445.7</v>
      </c>
      <c r="E38" s="81">
        <v>383038.4</v>
      </c>
      <c r="F38" s="82">
        <f t="shared" si="5"/>
        <v>0.36885741835129177</v>
      </c>
      <c r="G38" s="82">
        <f t="shared" si="7"/>
        <v>1.1288924464920311</v>
      </c>
      <c r="H38" s="81">
        <f t="shared" si="6"/>
        <v>43733.800000000047</v>
      </c>
      <c r="I38" s="83"/>
      <c r="J38" s="10"/>
    </row>
    <row r="39" spans="1:10" s="4" customFormat="1" ht="42" customHeight="1" x14ac:dyDescent="0.2">
      <c r="A39" s="74" t="s">
        <v>50</v>
      </c>
      <c r="B39" s="80" t="s">
        <v>51</v>
      </c>
      <c r="C39" s="81">
        <v>933764.9</v>
      </c>
      <c r="D39" s="81">
        <v>1548825.5</v>
      </c>
      <c r="E39" s="81">
        <v>924690.2</v>
      </c>
      <c r="F39" s="82">
        <f t="shared" si="5"/>
        <v>0.59702671475902225</v>
      </c>
      <c r="G39" s="82">
        <f t="shared" si="7"/>
        <v>0.99028160086120176</v>
      </c>
      <c r="H39" s="81">
        <f t="shared" si="6"/>
        <v>-9074.7000000000698</v>
      </c>
      <c r="I39" s="81"/>
      <c r="J39" s="10"/>
    </row>
    <row r="40" spans="1:10" s="4" customFormat="1" ht="42" customHeight="1" x14ac:dyDescent="0.2">
      <c r="A40" s="74" t="s">
        <v>52</v>
      </c>
      <c r="B40" s="80" t="s">
        <v>53</v>
      </c>
      <c r="C40" s="81">
        <v>1885</v>
      </c>
      <c r="D40" s="81">
        <v>25965.8</v>
      </c>
      <c r="E40" s="81">
        <v>20510.900000000001</v>
      </c>
      <c r="F40" s="82">
        <f t="shared" si="5"/>
        <v>0.78991981760623597</v>
      </c>
      <c r="G40" s="82">
        <f>SUM(E40/C40)</f>
        <v>10.881114058355438</v>
      </c>
      <c r="H40" s="81">
        <f t="shared" si="6"/>
        <v>18625.900000000001</v>
      </c>
      <c r="I40" s="83"/>
      <c r="J40" s="10"/>
    </row>
    <row r="41" spans="1:10" ht="42" customHeight="1" x14ac:dyDescent="0.2">
      <c r="A41" s="74" t="s">
        <v>54</v>
      </c>
      <c r="B41" s="80" t="s">
        <v>55</v>
      </c>
      <c r="C41" s="81">
        <v>3746904.7</v>
      </c>
      <c r="D41" s="81">
        <v>5635671.5</v>
      </c>
      <c r="E41" s="81">
        <v>3936799</v>
      </c>
      <c r="F41" s="82">
        <f t="shared" si="5"/>
        <v>0.69855011953766288</v>
      </c>
      <c r="G41" s="82">
        <f t="shared" si="7"/>
        <v>1.0506803122054318</v>
      </c>
      <c r="H41" s="81">
        <f t="shared" si="6"/>
        <v>189894.29999999981</v>
      </c>
      <c r="I41" s="81"/>
      <c r="J41" s="10"/>
    </row>
    <row r="42" spans="1:10" ht="42" customHeight="1" x14ac:dyDescent="0.2">
      <c r="A42" s="74" t="s">
        <v>56</v>
      </c>
      <c r="B42" s="80" t="s">
        <v>57</v>
      </c>
      <c r="C42" s="81">
        <v>356652.4</v>
      </c>
      <c r="D42" s="81">
        <v>497060.1</v>
      </c>
      <c r="E42" s="81">
        <v>364658.6</v>
      </c>
      <c r="F42" s="82">
        <f t="shared" si="5"/>
        <v>0.73363080239190392</v>
      </c>
      <c r="G42" s="82">
        <f t="shared" si="7"/>
        <v>1.0224481876471319</v>
      </c>
      <c r="H42" s="81">
        <f t="shared" si="6"/>
        <v>8006.1999999999534</v>
      </c>
      <c r="I42" s="81"/>
      <c r="J42" s="10"/>
    </row>
    <row r="43" spans="1:10" ht="42" customHeight="1" x14ac:dyDescent="0.2">
      <c r="A43" s="74" t="s">
        <v>58</v>
      </c>
      <c r="B43" s="80" t="s">
        <v>59</v>
      </c>
      <c r="C43" s="81">
        <v>24313.7</v>
      </c>
      <c r="D43" s="81">
        <v>0</v>
      </c>
      <c r="E43" s="81">
        <v>0</v>
      </c>
      <c r="F43" s="82">
        <v>0</v>
      </c>
      <c r="G43" s="82">
        <f>SUM(E43/C43)</f>
        <v>0</v>
      </c>
      <c r="H43" s="81">
        <f t="shared" si="6"/>
        <v>-24313.7</v>
      </c>
      <c r="I43" s="83"/>
      <c r="J43" s="10"/>
    </row>
    <row r="44" spans="1:10" ht="42" customHeight="1" x14ac:dyDescent="0.2">
      <c r="A44" s="74" t="s">
        <v>10</v>
      </c>
      <c r="B44" s="80" t="s">
        <v>60</v>
      </c>
      <c r="C44" s="81">
        <v>299065</v>
      </c>
      <c r="D44" s="81">
        <v>403138.5</v>
      </c>
      <c r="E44" s="81">
        <v>285895.59999999998</v>
      </c>
      <c r="F44" s="82">
        <f t="shared" si="5"/>
        <v>0.70917463849272644</v>
      </c>
      <c r="G44" s="82">
        <f>SUM(E44/C44)</f>
        <v>0.95596475682543924</v>
      </c>
      <c r="H44" s="81">
        <f t="shared" si="6"/>
        <v>-13169.400000000023</v>
      </c>
      <c r="I44" s="83"/>
      <c r="J44" s="10"/>
    </row>
    <row r="45" spans="1:10" ht="42" customHeight="1" x14ac:dyDescent="0.2">
      <c r="A45" s="74" t="s">
        <v>61</v>
      </c>
      <c r="B45" s="80" t="s">
        <v>62</v>
      </c>
      <c r="C45" s="81">
        <v>483141.4</v>
      </c>
      <c r="D45" s="81">
        <v>563108.80000000005</v>
      </c>
      <c r="E45" s="81">
        <v>420707.9</v>
      </c>
      <c r="F45" s="82">
        <f t="shared" si="5"/>
        <v>0.74711654301975039</v>
      </c>
      <c r="G45" s="82">
        <f t="shared" si="7"/>
        <v>0.87077592605394616</v>
      </c>
      <c r="H45" s="81">
        <f t="shared" si="6"/>
        <v>-62433.5</v>
      </c>
      <c r="I45" s="83"/>
      <c r="J45" s="10"/>
    </row>
    <row r="46" spans="1:10" ht="42" customHeight="1" x14ac:dyDescent="0.2">
      <c r="A46" s="74" t="s">
        <v>63</v>
      </c>
      <c r="B46" s="80" t="s">
        <v>64</v>
      </c>
      <c r="C46" s="81">
        <v>22009.1</v>
      </c>
      <c r="D46" s="81">
        <v>26745.599999999999</v>
      </c>
      <c r="E46" s="81">
        <v>23408.5</v>
      </c>
      <c r="F46" s="82">
        <f t="shared" si="5"/>
        <v>0.87522807489830112</v>
      </c>
      <c r="G46" s="82">
        <f>SUM(E46/C46)</f>
        <v>1.0635827907547333</v>
      </c>
      <c r="H46" s="81">
        <f t="shared" si="6"/>
        <v>1399.4000000000015</v>
      </c>
      <c r="I46" s="83"/>
      <c r="J46" s="10"/>
    </row>
    <row r="47" spans="1:10" ht="42" customHeight="1" x14ac:dyDescent="0.2">
      <c r="A47" s="74" t="s">
        <v>65</v>
      </c>
      <c r="B47" s="80" t="s">
        <v>66</v>
      </c>
      <c r="C47" s="81">
        <v>26605</v>
      </c>
      <c r="D47" s="81">
        <v>36560</v>
      </c>
      <c r="E47" s="81">
        <v>21369.5</v>
      </c>
      <c r="F47" s="82">
        <f t="shared" si="5"/>
        <v>0.58450492341356675</v>
      </c>
      <c r="G47" s="82">
        <f t="shared" si="7"/>
        <v>0.8032136816387897</v>
      </c>
      <c r="H47" s="81">
        <f t="shared" si="6"/>
        <v>-5235.5</v>
      </c>
      <c r="I47" s="83"/>
      <c r="J47" s="10"/>
    </row>
    <row r="48" spans="1:10" x14ac:dyDescent="0.2">
      <c r="A48" s="47"/>
      <c r="B48" s="46"/>
      <c r="C48" s="84"/>
      <c r="D48" s="84"/>
      <c r="E48" s="84"/>
      <c r="F48" s="85"/>
      <c r="G48" s="86"/>
      <c r="H48" s="86"/>
      <c r="I48" s="86"/>
      <c r="J48" s="47"/>
    </row>
    <row r="49" spans="1:10" s="29" customFormat="1" ht="14.25" x14ac:dyDescent="0.2">
      <c r="A49" s="48"/>
      <c r="B49" s="87" t="s">
        <v>71</v>
      </c>
      <c r="C49" s="88">
        <f>SUM(C7-C34)</f>
        <v>61152.099999998696</v>
      </c>
      <c r="D49" s="88">
        <f>SUM(D7-D34)</f>
        <v>-64052.200000001118</v>
      </c>
      <c r="E49" s="88">
        <f>SUM(E7-E34)</f>
        <v>419525.70000000019</v>
      </c>
      <c r="F49" s="89"/>
      <c r="G49" s="84"/>
      <c r="H49" s="84"/>
      <c r="I49" s="84"/>
      <c r="J49" s="48"/>
    </row>
    <row r="50" spans="1:10" s="4" customFormat="1" ht="20.45" customHeight="1" x14ac:dyDescent="0.2">
      <c r="A50" s="46"/>
      <c r="B50" s="87" t="s">
        <v>70</v>
      </c>
      <c r="C50" s="88">
        <v>509000</v>
      </c>
      <c r="D50" s="88">
        <v>371000</v>
      </c>
      <c r="E50" s="88">
        <v>0</v>
      </c>
      <c r="F50" s="89"/>
      <c r="G50" s="84"/>
      <c r="H50" s="84"/>
      <c r="I50" s="84"/>
      <c r="J50" s="46"/>
    </row>
    <row r="51" spans="1:10" x14ac:dyDescent="0.2">
      <c r="A51" s="47"/>
      <c r="B51" s="47"/>
      <c r="C51" s="90"/>
      <c r="D51" s="91"/>
      <c r="E51" s="91"/>
      <c r="F51" s="92"/>
      <c r="G51" s="47"/>
      <c r="H51" s="47"/>
      <c r="I51" s="47"/>
      <c r="J51" s="47"/>
    </row>
    <row r="52" spans="1:10" x14ac:dyDescent="0.2">
      <c r="A52" s="47"/>
      <c r="B52" s="47"/>
      <c r="C52" s="93"/>
      <c r="D52" s="93"/>
      <c r="E52" s="93"/>
      <c r="F52" s="92"/>
      <c r="G52" s="47"/>
      <c r="H52" s="47"/>
      <c r="I52" s="47"/>
      <c r="J52" s="47"/>
    </row>
    <row r="53" spans="1:10" x14ac:dyDescent="0.2">
      <c r="A53" s="47"/>
      <c r="B53" s="47"/>
      <c r="C53" s="94"/>
      <c r="D53" s="47"/>
      <c r="E53" s="47"/>
      <c r="F53" s="92"/>
      <c r="G53" s="47"/>
      <c r="H53" s="47"/>
      <c r="I53" s="47"/>
      <c r="J53" s="47"/>
    </row>
    <row r="54" spans="1:10" x14ac:dyDescent="0.2">
      <c r="A54" s="47"/>
      <c r="B54" s="47"/>
      <c r="C54" s="94"/>
      <c r="D54" s="47"/>
      <c r="E54" s="47"/>
      <c r="F54" s="92"/>
      <c r="G54" s="47"/>
      <c r="H54" s="47"/>
      <c r="I54" s="47"/>
      <c r="J54" s="47"/>
    </row>
    <row r="55" spans="1:10" x14ac:dyDescent="0.2">
      <c r="A55" s="10"/>
      <c r="B55" s="10"/>
      <c r="C55" s="10"/>
      <c r="D55" s="10"/>
      <c r="E55" s="10"/>
      <c r="F55" s="11"/>
      <c r="G55" s="10"/>
      <c r="H55" s="47"/>
      <c r="I55" s="47"/>
      <c r="J55" s="47"/>
    </row>
    <row r="56" spans="1:10" x14ac:dyDescent="0.2">
      <c r="A56" s="10"/>
      <c r="B56" s="10"/>
      <c r="C56" s="10"/>
      <c r="D56" s="10"/>
      <c r="E56" s="10"/>
      <c r="F56" s="11"/>
      <c r="G56" s="10"/>
      <c r="H56" s="47"/>
      <c r="I56" s="47"/>
      <c r="J56" s="47"/>
    </row>
    <row r="57" spans="1:10" x14ac:dyDescent="0.2">
      <c r="H57" s="49"/>
      <c r="I57" s="49"/>
      <c r="J57" s="49"/>
    </row>
    <row r="58" spans="1:10" x14ac:dyDescent="0.2">
      <c r="H58" s="49"/>
      <c r="I58" s="49"/>
      <c r="J58" s="49"/>
    </row>
    <row r="59" spans="1:10" x14ac:dyDescent="0.2">
      <c r="H59" s="49"/>
      <c r="I59" s="49"/>
      <c r="J59" s="49"/>
    </row>
  </sheetData>
  <sheetProtection formatCells="0" formatColumns="0" formatRows="0" insertColumns="0" insertRows="0" deleteColumns="0" deleteRows="0"/>
  <mergeCells count="9">
    <mergeCell ref="A23:B23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84" fitToHeight="3" orientation="portrait" r:id="rId1"/>
  <headerFooter alignWithMargins="0">
    <oddFooter>&amp;CСтраница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Сотрудник</cp:lastModifiedBy>
  <cp:lastPrinted>2020-11-11T15:37:08Z</cp:lastPrinted>
  <dcterms:created xsi:type="dcterms:W3CDTF">2016-04-19T14:49:49Z</dcterms:created>
  <dcterms:modified xsi:type="dcterms:W3CDTF">2020-11-11T15:37:27Z</dcterms:modified>
</cp:coreProperties>
</file>